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 iterate="1" calcOnSave="0"/>
</workbook>
</file>

<file path=xl/calcChain.xml><?xml version="1.0" encoding="utf-8"?>
<calcChain xmlns="http://schemas.openxmlformats.org/spreadsheetml/2006/main">
  <c r="E7" i="18"/>
  <c r="E6"/>
  <c r="E4"/>
  <c r="E7" i="17"/>
  <c r="E6"/>
  <c r="E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F53" l="1"/>
  <c r="M63"/>
  <c r="I53"/>
  <c r="N53"/>
  <c r="E53"/>
  <c r="J53"/>
  <c r="F63"/>
  <c r="K63"/>
  <c r="D22"/>
  <c r="G53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15"/>
  <c r="C23"/>
  <c r="D56" i="18" l="1"/>
  <c r="J55" s="1"/>
  <c r="E31"/>
  <c r="D66"/>
  <c r="K65" s="1"/>
  <c r="K55"/>
  <c r="G55"/>
  <c r="L55"/>
  <c r="F55"/>
  <c r="H55"/>
  <c r="M55"/>
  <c r="E21"/>
  <c r="N55"/>
  <c r="I55"/>
  <c r="F69" i="17"/>
  <c r="G69"/>
  <c r="H69"/>
  <c r="I69"/>
  <c r="J69"/>
  <c r="K69"/>
  <c r="L69"/>
  <c r="M69"/>
  <c r="N69"/>
  <c r="E69"/>
  <c r="L65" i="18" l="1"/>
  <c r="M65"/>
  <c r="I65"/>
  <c r="N65"/>
  <c r="H65"/>
  <c r="G65"/>
  <c r="E55"/>
  <c r="F65"/>
  <c r="E65" s="1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X11" l="1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C5" i="1" l="1"/>
  <c r="E5" i="18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A9"/>
  <c r="B9" s="1"/>
  <c r="A10"/>
  <c r="C10" s="1"/>
  <c r="A11"/>
  <c r="B11" s="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11" i="8" l="1"/>
  <c r="C8"/>
  <c r="C3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L14"/>
  <c r="P11"/>
  <c r="M11"/>
  <c r="O11"/>
  <c r="J11"/>
  <c r="K11"/>
  <c r="I11"/>
  <c r="F11"/>
  <c r="M8" i="4"/>
  <c r="M7"/>
  <c r="D6" i="15"/>
  <c r="D6" i="7"/>
  <c r="Q11" l="1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<sst xmlns="http://schemas.openxmlformats.org/spreadsheetml/2006/main" count="1354" uniqueCount="670">
  <si>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</si>
  <si>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</si>
  <si>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</si>
  <si>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</si>
  <si>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</si>
  <si>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</si>
  <si>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</si>
  <si>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</si>
  <si>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</si>
  <si>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</si>
  <si>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</si>
  <si>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</si>
  <si>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</si>
  <si>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</si>
  <si>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</si>
  <si>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</si>
  <si>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</si>
  <si>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</si>
  <si>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</si>
  <si>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</si>
  <si>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</si>
  <si>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</si>
  <si>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</si>
  <si>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</si>
  <si>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</si>
  <si>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</si>
  <si>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</si>
  <si>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</si>
  <si>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</si>
  <si>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</si>
  <si>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</si>
  <si>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</si>
  <si>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</si>
  <si>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</si>
  <si>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</si>
  <si>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</si>
  <si>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</si>
  <si>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</si>
  <si>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</si>
  <si>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</si>
  <si>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</si>
  <si>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</si>
  <si>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</si>
  <si>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</si>
  <si>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</si>
  <si>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</si>
  <si>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</si>
  <si>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</si>
  <si>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</si>
  <si>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</si>
  <si>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</si>
  <si>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</si>
  <si>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</si>
  <si>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</si>
  <si>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</si>
  <si>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</si>
  <si>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</si>
  <si>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</si>
  <si>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</si>
  <si>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</si>
  <si>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</si>
  <si>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</si>
  <si>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</si>
  <si>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</si>
  <si>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</si>
  <si>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</si>
  <si>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</si>
  <si>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</si>
  <si>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</si>
  <si>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</si>
  <si>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</si>
  <si>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</si>
  <si>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</si>
  <si>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</si>
  <si>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</si>
  <si>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</si>
  <si>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</si>
  <si>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</si>
  <si>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</si>
  <si>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</si>
  <si>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</si>
  <si>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</si>
  <si>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</si>
  <si>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</si>
  <si>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</si>
  <si>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</si>
  <si>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</si>
  <si>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</si>
  <si>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</si>
  <si>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</si>
  <si>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</si>
  <si>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</si>
  <si>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</si>
  <si>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</si>
  <si>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</si>
  <si>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</si>
  <si>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</si>
  <si>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</si>
  <si>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</si>
  <si>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</si>
  <si>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</si>
  <si>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</si>
  <si>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</si>
  <si>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</si>
  <si>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</si>
  <si>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</si>
  <si>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</si>
  <si>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</si>
  <si>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</si>
  <si>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</si>
  <si>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</si>
  <si>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</si>
  <si>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</si>
  <si>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</si>
  <si>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</si>
  <si>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</si>
  <si>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</si>
  <si>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</si>
  <si>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</si>
  <si>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</si>
  <si>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</si>
  <si>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</si>
  <si>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</si>
  <si>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</si>
  <si>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</si>
  <si>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</si>
  <si>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</si>
  <si>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</si>
  <si>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</si>
  <si>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</si>
  <si>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</si>
  <si>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</si>
  <si>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</si>
  <si>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</si>
  <si>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</si>
  <si>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</si>
  <si>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</si>
  <si>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</si>
  <si>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</si>
  <si>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</si>
  <si>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</si>
  <si>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</si>
  <si>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</si>
  <si>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</si>
  <si>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</si>
  <si>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</si>
  <si>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</si>
  <si>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</si>
  <si>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</si>
  <si>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</si>
  <si>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</si>
  <si>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</si>
  <si>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</si>
  <si>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</si>
  <si>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</si>
  <si>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</si>
  <si>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</si>
  <si>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</si>
  <si>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</si>
  <si>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</si>
  <si>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</si>
  <si>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</si>
  <si>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</si>
  <si>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</si>
  <si>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</si>
  <si>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</si>
  <si>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</si>
  <si>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</si>
  <si>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</si>
  <si>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</si>
  <si>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</si>
  <si>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</si>
  <si>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</si>
  <si>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</si>
  <si>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</si>
  <si>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</si>
  <si>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</si>
  <si>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</si>
  <si>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</si>
  <si>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</si>
  <si>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</si>
  <si>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</si>
  <si>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</si>
  <si>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</si>
  <si>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</si>
  <si>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</si>
  <si>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</si>
  <si>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</si>
  <si>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</si>
  <si>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</si>
  <si>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</si>
  <si>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</si>
  <si>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</si>
  <si>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</si>
  <si>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</si>
  <si>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</si>
  <si>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</si>
  <si>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</si>
  <si>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</si>
  <si>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</si>
  <si>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</si>
  <si>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</si>
  <si>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</si>
  <si>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</si>
  <si>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</si>
  <si>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</si>
  <si>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</si>
  <si>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</si>
  <si>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</si>
  <si>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</si>
  <si>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</si>
  <si>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</si>
  <si>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</si>
  <si>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</si>
  <si>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</si>
  <si>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</si>
  <si>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</si>
  <si>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</si>
  <si>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</si>
  <si>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</si>
  <si>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</si>
  <si>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</si>
  <si>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</si>
  <si>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</si>
  <si>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</si>
  <si>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</si>
  <si>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</si>
  <si>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</si>
  <si>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</si>
  <si>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</si>
  <si>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</si>
  <si>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</si>
  <si>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</si>
  <si>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</si>
  <si>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</si>
  <si>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</si>
  <si>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</si>
  <si>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</si>
  <si>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</si>
  <si>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</si>
  <si>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</si>
  <si>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</si>
  <si>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</si>
  <si>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</si>
  <si>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</si>
  <si>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</si>
  <si>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</si>
  <si>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</si>
  <si>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</si>
  <si>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</si>
  <si>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</si>
  <si>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</si>
  <si>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</si>
  <si>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</si>
  <si>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</si>
  <si>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</si>
  <si>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</si>
  <si>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</si>
  <si>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</si>
  <si>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</si>
  <si>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</si>
  <si>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</si>
  <si>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</si>
  <si>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</si>
  <si>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</si>
  <si>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</si>
  <si>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</si>
  <si>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</si>
  <si>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</si>
  <si>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</si>
  <si>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</si>
  <si>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</si>
  <si>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</si>
  <si>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</si>
  <si>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</si>
  <si>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</si>
  <si>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</si>
  <si>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</si>
  <si>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</si>
  <si>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</si>
  <si>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</si>
  <si>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</si>
  <si>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</si>
  <si>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</si>
  <si>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</si>
  <si>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</si>
  <si>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</si>
  <si>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</si>
  <si>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</si>
  <si>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</si>
  <si>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</si>
  <si>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</si>
  <si>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</si>
  <si>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</si>
  <si>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</si>
  <si>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</si>
  <si>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</si>
  <si>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</si>
  <si>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</si>
  <si>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</si>
  <si>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</si>
  <si>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</si>
  <si>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</si>
  <si>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</si>
  <si>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</si>
  <si>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</si>
  <si>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</si>
  <si>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</si>
  <si>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</si>
  <si>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</si>
  <si>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</si>
  <si>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</si>
  <si>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</si>
  <si>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</si>
  <si>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</si>
  <si>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</si>
  <si>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</si>
  <si>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</si>
  <si>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</si>
  <si>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</si>
  <si>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</si>
  <si>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</si>
  <si>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</si>
  <si>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</si>
  <si>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</si>
  <si>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</si>
  <si>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</si>
  <si>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</si>
  <si>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</si>
  <si>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</si>
  <si>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</si>
  <si>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</si>
  <si>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</si>
  <si>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</si>
  <si>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</si>
  <si>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</si>
  <si>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</si>
  <si>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</si>
  <si>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</si>
  <si>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</si>
  <si>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</si>
  <si>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</si>
  <si>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</si>
  <si>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</si>
  <si>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</si>
  <si>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</si>
  <si>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</si>
  <si>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</si>
  <si>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</si>
  <si>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</si>
  <si>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</si>
  <si>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</si>
  <si>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</si>
  <si>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</si>
  <si>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</si>
  <si>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</si>
  <si>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</si>
  <si>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</si>
  <si>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</si>
  <si>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</si>
  <si>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</si>
  <si>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</si>
  <si>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</si>
  <si>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</si>
  <si>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</si>
  <si>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</si>
  <si>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</si>
  <si>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</si>
  <si>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</si>
  <si>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</si>
  <si>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</si>
  <si>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</si>
  <si>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</si>
  <si>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</si>
  <si>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</si>
  <si>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</si>
  <si>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</si>
  <si>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</si>
  <si>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</si>
  <si>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</si>
  <si>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</si>
  <si>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</si>
  <si>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</si>
  <si>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</si>
  <si>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</si>
  <si>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</si>
  <si>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</si>
  <si>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</si>
  <si>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</si>
  <si>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</si>
  <si>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</si>
  <si>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</si>
  <si>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</si>
  <si>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</si>
  <si>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</si>
  <si>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</si>
  <si>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</si>
  <si>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</si>
  <si>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</si>
  <si>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</si>
  <si>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</si>
  <si>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</si>
  <si>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</si>
  <si>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</si>
  <si>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</si>
  <si>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</si>
  <si>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</si>
  <si>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</si>
  <si>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</si>
  <si>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</si>
  <si>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</si>
  <si>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</si>
  <si>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</si>
  <si>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</si>
  <si>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</si>
  <si>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</si>
  <si>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</si>
  <si>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</si>
  <si>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</si>
  <si>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</si>
  <si>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</si>
  <si>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</si>
  <si>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</si>
  <si>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</si>
  <si>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</si>
  <si>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</si>
  <si>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</si>
  <si>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</si>
  <si>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</si>
  <si>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</si>
  <si>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</si>
  <si>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</si>
  <si>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</si>
  <si>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</si>
  <si>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</si>
  <si>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</si>
  <si>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</si>
  <si>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</si>
  <si>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</si>
  <si>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</si>
  <si>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</si>
  <si>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</si>
  <si>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</si>
  <si>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</si>
  <si>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</si>
  <si>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</si>
  <si>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</si>
  <si>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</si>
  <si>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</si>
  <si>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</si>
  <si>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</si>
  <si>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</si>
  <si>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</si>
  <si>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</si>
  <si>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</si>
  <si>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</si>
  <si>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</si>
  <si>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</si>
  <si>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</si>
  <si>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</si>
  <si>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</si>
  <si>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</si>
  <si>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</si>
  <si>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</si>
  <si>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</si>
  <si>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</si>
  <si>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</si>
  <si>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</si>
  <si>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</si>
  <si>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</si>
  <si>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</si>
  <si>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</si>
  <si>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</si>
  <si>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</si>
  <si>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</si>
  <si>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</si>
  <si>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</si>
  <si>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</si>
  <si>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</si>
  <si>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</si>
  <si>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</si>
  <si>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</si>
  <si>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</si>
  <si>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</si>
  <si>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</si>
  <si>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</si>
  <si>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</si>
  <si>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</si>
  <si>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</si>
  <si>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</si>
  <si>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</si>
  <si>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</si>
  <si>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</si>
  <si>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</si>
  <si>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</si>
  <si>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</si>
  <si>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</si>
  <si>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</si>
  <si>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</si>
  <si>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</si>
  <si>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</si>
  <si>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</si>
  <si>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</si>
  <si>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</si>
  <si>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</si>
  <si>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</si>
  <si>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</si>
  <si>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</si>
  <si>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</si>
  <si>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</si>
  <si>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</si>
  <si>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</si>
  <si>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</si>
  <si>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</si>
  <si>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</si>
  <si>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</si>
  <si>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</si>
  <si>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</si>
  <si>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</si>
  <si>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</si>
  <si>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</si>
  <si>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</si>
  <si>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</si>
  <si>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</si>
  <si>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</si>
  <si>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</si>
  <si>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</si>
  <si>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</si>
  <si>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</si>
  <si>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</si>
  <si>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</si>
  <si>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</si>
  <si>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</si>
  <si>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</si>
  <si>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</si>
  <si>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</si>
  <si>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</si>
  <si>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</si>
  <si>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</si>
  <si>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</si>
  <si>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</si>
  <si>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</si>
  <si>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</si>
  <si>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</si>
  <si>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</si>
  <si>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</si>
  <si>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</si>
  <si>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</si>
  <si>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</si>
  <si>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</si>
  <si>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</si>
  <si>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</si>
  <si>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</si>
  <si>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</si>
  <si>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</si>
  <si>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</si>
  <si>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</si>
  <si>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</si>
  <si>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</si>
  <si>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</si>
  <si>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</si>
  <si>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</si>
  <si>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</si>
  <si>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</si>
  <si>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</si>
  <si>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</si>
  <si>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</si>
  <si>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</si>
  <si>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</si>
  <si>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</si>
  <si>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</si>
  <si>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</si>
  <si>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</si>
  <si>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</si>
  <si>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</si>
  <si>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</si>
  <si>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</si>
  <si>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</si>
  <si>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</si>
  <si>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</si>
  <si>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</si>
  <si>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</si>
  <si>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</si>
  <si>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</si>
  <si>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</si>
  <si>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</si>
  <si>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</si>
  <si>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</si>
  <si>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</si>
  <si>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</si>
  <si>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</si>
  <si>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</si>
  <si>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</si>
  <si>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</si>
  <si>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</si>
  <si>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</si>
  <si>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</si>
  <si>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</si>
  <si>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</si>
  <si>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</si>
  <si>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</si>
  <si>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</si>
  <si>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</si>
  <si>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</si>
  <si>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</si>
  <si>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</si>
  <si>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</si>
  <si>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</si>
  <si>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</si>
  <si>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</si>
  <si>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</si>
  <si>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</si>
  <si>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</si>
  <si>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</si>
  <si>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</si>
  <si>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</si>
  <si>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</si>
  <si>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</si>
  <si>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</si>
  <si>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</si>
  <si>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</si>
  <si>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</si>
  <si>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</si>
  <si>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</si>
  <si>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</si>
  <si>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</si>
  <si>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</si>
  <si>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</si>
  <si>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</si>
  <si>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</si>
  <si>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</si>
  <si>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</si>
  <si>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</si>
  <si>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</si>
  <si>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</si>
  <si>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</si>
  <si>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</si>
  <si>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</si>
  <si>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</si>
  <si>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</si>
  <si>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</si>
  <si>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</si>
  <si>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</si>
  <si>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</si>
  <si>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</si>
  <si>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</si>
  <si>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</si>
  <si>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</si>
  <si>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</si>
  <si>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</si>
  <si>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</si>
  <si>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</si>
  <si>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</si>
  <si>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</si>
  <si>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</si>
  <si>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</si>
  <si>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</si>
  <si>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Oliver Mitsch</t>
  </si>
  <si>
    <t>edm@emserv-gmbh.com</t>
  </si>
  <si>
    <t>06204/989-129</t>
  </si>
  <si>
    <t>Mannheim</t>
  </si>
  <si>
    <t xml:space="preserve">Heddesheim </t>
  </si>
  <si>
    <t>9870112700009</t>
  </si>
  <si>
    <t>Dorfplatz 2</t>
  </si>
  <si>
    <t>VersorgungsWerke Heddesheim GmbH &amp; Co. KG</t>
  </si>
  <si>
    <t>Heddesheim</t>
  </si>
  <si>
    <t>NCHN007011270000</t>
  </si>
  <si>
    <t>HK3</t>
  </si>
  <si>
    <t>KO4</t>
  </si>
  <si>
    <t>DE_GKO04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</si>
</sst>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42212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9" t="s">
        <v>662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68542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658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Heddesheim</v>
      </c>
      <c r="E28" s="38"/>
      <c r="F28" s="11"/>
      <c r="G28" s="2"/>
    </row>
    <row r="29" spans="1:15">
      <c r="B29" s="15"/>
      <c r="C29" s="22" t="s">
        <v>396</v>
      </c>
      <c r="D29" s="45" t="s">
        <v>665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VersorgungsWerke Heddesheim GmbH &amp; Co. KG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Heddesheim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 t="str">
        <f>Netzbetreiber!$D$11</f>
        <v>9870112700009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1" t="s">
        <v>666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665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5" priority="21">
      <formula>IF($D$11="Gaspool",1,0)</formula>
    </cfRule>
  </conditionalFormatting>
  <conditionalFormatting sqref="D16">
    <cfRule type="expression" dxfId="54" priority="18">
      <formula>IF($D$11="NCG",1,0)</formula>
    </cfRule>
  </conditionalFormatting>
  <conditionalFormatting sqref="D48:D62">
    <cfRule type="expression" dxfId="53" priority="17">
      <formula>IF(CELL("Zeile",D48)&lt;$D$46+CELL("Zeile",$D$48),1,0)</formula>
    </cfRule>
  </conditionalFormatting>
  <conditionalFormatting sqref="D49:D62">
    <cfRule type="expression" dxfId="52" priority="16">
      <formula>IF(CELL(D49)&lt;$D$36+27,1,0)</formula>
    </cfRule>
  </conditionalFormatting>
  <conditionalFormatting sqref="D23">
    <cfRule type="expression" dxfId="51" priority="15">
      <formula>IF($D$22=$H$22,1,0)</formula>
    </cfRule>
  </conditionalFormatting>
  <conditionalFormatting sqref="D31">
    <cfRule type="expression" dxfId="50" priority="4">
      <formula>IF($D$18="synthetisch",1,0)</formula>
    </cfRule>
  </conditionalFormatting>
  <conditionalFormatting sqref="D28">
    <cfRule type="expression" dxfId="49" priority="2">
      <formula>IF(AND($D$27=$I$27,$D$26=$H$26),1,0)</formula>
    </cfRule>
  </conditionalFormatting>
  <conditionalFormatting sqref="D26:D28">
    <cfRule type="expression" dxfId="48" priority="5">
      <formula>IF($D$18="analytisch",1,0)</formula>
    </cfRule>
  </conditionalFormatting>
  <conditionalFormatting sqref="D27">
    <cfRule type="expression" dxfId="47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VersorgungsWerke Heddesheim GmbH &amp; Co. KG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Heddesheim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9870112700009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2" t="str">
        <f>INDEX('SLP-Verfahren'!D48:D62,'SLP-Temp-Gebiet #01'!F10)</f>
        <v>Heddesheim</v>
      </c>
      <c r="G11" s="332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1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0" t="s">
        <v>660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10729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515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Mannheim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10729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Kalendertag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36:N36 E26:N26 E56:N60 E22:F22 I22:N22 F52 F62 G24:N24 G70:N70 E32:N32 E69:N69 F25:N25 F34:N34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VersorgungsWerke Heddesheim GmbH &amp; Co. KG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Heddesheim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9870112700009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2">
        <f>INDEX('SLP-Verfahren'!D48:D62,'SLP-Temp-Gebiet #02'!F10)</f>
        <v>0</v>
      </c>
      <c r="G11" s="332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1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VersorgungsWerke Heddesheim GmbH &amp; Co. KG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Heddesheim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9870112700009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2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Heddesheim</v>
      </c>
      <c r="D12" s="62" t="s">
        <v>247</v>
      </c>
      <c r="E12" s="165" t="s">
        <v>46</v>
      </c>
      <c r="F12" s="341" t="s">
        <v>313</v>
      </c>
      <c r="H12" s="273">
        <v>2.5078170000000002</v>
      </c>
      <c r="I12" s="273">
        <v>-35.036736300000001</v>
      </c>
      <c r="J12" s="273">
        <v>6.2430158999999996</v>
      </c>
      <c r="K12" s="273">
        <v>0.1025195</v>
      </c>
      <c r="L12" s="336">
        <v>40</v>
      </c>
      <c r="M12" s="273">
        <v>0</v>
      </c>
      <c r="N12" s="273">
        <v>0</v>
      </c>
      <c r="O12" s="273">
        <v>0</v>
      </c>
      <c r="P12" s="273">
        <v>0</v>
      </c>
      <c r="Q12" s="337">
        <v>1.0107516326442527</v>
      </c>
      <c r="R12" s="274">
        <v>1</v>
      </c>
      <c r="S12" s="274">
        <v>1</v>
      </c>
      <c r="T12" s="274">
        <v>1</v>
      </c>
      <c r="U12" s="274">
        <v>1</v>
      </c>
      <c r="V12" s="274">
        <v>1</v>
      </c>
      <c r="W12" s="274">
        <v>1</v>
      </c>
      <c r="X12" s="275"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Heddesheim</v>
      </c>
      <c r="D13" s="62" t="s">
        <v>247</v>
      </c>
      <c r="E13" s="165" t="s">
        <v>669</v>
      </c>
      <c r="F13" s="341" t="s">
        <v>668</v>
      </c>
      <c r="H13" s="273">
        <v>3.4428942999999999</v>
      </c>
      <c r="I13" s="273">
        <v>-36.659050399999998</v>
      </c>
      <c r="J13" s="273">
        <v>7.6083226000000002</v>
      </c>
      <c r="K13" s="273">
        <v>7.4685000000000001E-2</v>
      </c>
      <c r="L13" s="336">
        <v>40</v>
      </c>
      <c r="M13" s="273">
        <v>0</v>
      </c>
      <c r="N13" s="273">
        <v>0</v>
      </c>
      <c r="O13" s="273">
        <v>0</v>
      </c>
      <c r="P13" s="273">
        <v>0</v>
      </c>
      <c r="Q13" s="337">
        <v>0.97768382110526542</v>
      </c>
      <c r="R13" s="274">
        <v>1.0354000000000001</v>
      </c>
      <c r="S13" s="274">
        <v>1.0523</v>
      </c>
      <c r="T13" s="274">
        <v>1.0448999999999999</v>
      </c>
      <c r="U13" s="274">
        <v>1.0494000000000001</v>
      </c>
      <c r="V13" s="274">
        <v>0.98850000000000005</v>
      </c>
      <c r="W13" s="274">
        <v>0.88600000000000001</v>
      </c>
      <c r="X13" s="275">
        <v>0.94349999999999934</v>
      </c>
      <c r="Y13" s="292"/>
      <c r="Z13" s="210"/>
    </row>
    <row r="14" spans="2:26" s="143" customFormat="1">
      <c r="B14" s="144">
        <v>3</v>
      </c>
      <c r="C14" s="145" t="str">
        <f t="shared" si="0"/>
        <v>Heddesheim</v>
      </c>
      <c r="D14" s="62" t="s">
        <v>247</v>
      </c>
      <c r="E14" s="164" t="s">
        <v>4</v>
      </c>
      <c r="F14" s="341" t="s">
        <v>667</v>
      </c>
      <c r="H14" s="273">
        <v>0.40409319999999999</v>
      </c>
      <c r="I14" s="273">
        <v>-24.439296800000001</v>
      </c>
      <c r="J14" s="273">
        <v>6.5718174999999999</v>
      </c>
      <c r="K14" s="273">
        <v>0.71077100000000004</v>
      </c>
      <c r="L14" s="336">
        <f>ROUND(VLOOKUP($E14,'BDEW-Standard'!$B$3:$M$94,L$9,0),1)</f>
        <v>40</v>
      </c>
      <c r="M14" s="273">
        <v>0</v>
      </c>
      <c r="N14" s="273">
        <v>0</v>
      </c>
      <c r="O14" s="273">
        <v>0</v>
      </c>
      <c r="P14" s="273">
        <v>0</v>
      </c>
      <c r="Q14" s="337">
        <v>1.0561214000512988</v>
      </c>
      <c r="R14" s="274">
        <v>1</v>
      </c>
      <c r="S14" s="274">
        <v>1</v>
      </c>
      <c r="T14" s="274">
        <v>1</v>
      </c>
      <c r="U14" s="274">
        <v>1</v>
      </c>
      <c r="V14" s="274">
        <v>1</v>
      </c>
      <c r="W14" s="274">
        <v>1</v>
      </c>
      <c r="X14" s="275">
        <v>1</v>
      </c>
      <c r="Y14" s="292"/>
      <c r="Z14" s="210"/>
    </row>
    <row r="15" spans="2:26" s="143" customFormat="1">
      <c r="B15" s="144">
        <v>4</v>
      </c>
      <c r="C15" s="145" t="str">
        <f t="shared" si="0"/>
        <v>Heddesheim</v>
      </c>
      <c r="D15" s="62"/>
      <c r="E15" s="165"/>
      <c r="F15" s="341"/>
      <c r="H15" s="273"/>
      <c r="I15" s="273"/>
      <c r="J15" s="273"/>
      <c r="K15" s="273"/>
      <c r="L15" s="336"/>
      <c r="M15" s="273"/>
      <c r="N15" s="273"/>
      <c r="O15" s="273"/>
      <c r="P15" s="273"/>
      <c r="Q15" s="337"/>
      <c r="R15" s="274"/>
      <c r="S15" s="274"/>
      <c r="T15" s="274"/>
      <c r="U15" s="274"/>
      <c r="V15" s="274"/>
      <c r="W15" s="274"/>
      <c r="X15" s="275"/>
      <c r="Y15" s="292"/>
      <c r="Z15" s="210"/>
    </row>
    <row r="16" spans="2:26" s="143" customFormat="1">
      <c r="B16" s="144">
        <v>5</v>
      </c>
      <c r="C16" s="145" t="str">
        <f t="shared" si="0"/>
        <v>Heddesheim</v>
      </c>
      <c r="D16" s="62"/>
      <c r="E16" s="164"/>
      <c r="F16" s="296"/>
      <c r="H16" s="273"/>
      <c r="I16" s="273"/>
      <c r="J16" s="273"/>
      <c r="K16" s="273"/>
      <c r="L16" s="336"/>
      <c r="M16" s="273"/>
      <c r="N16" s="273"/>
      <c r="O16" s="273"/>
      <c r="P16" s="273"/>
      <c r="Q16" s="337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3" customFormat="1">
      <c r="B17" s="144">
        <v>6</v>
      </c>
      <c r="C17" s="145" t="str">
        <f t="shared" si="0"/>
        <v>Heddesheim</v>
      </c>
      <c r="D17" s="62"/>
      <c r="E17" s="164"/>
      <c r="F17" s="296"/>
      <c r="H17" s="273"/>
      <c r="I17" s="273"/>
      <c r="J17" s="273"/>
      <c r="K17" s="273"/>
      <c r="L17" s="336"/>
      <c r="M17" s="273"/>
      <c r="N17" s="273"/>
      <c r="O17" s="273"/>
      <c r="P17" s="273"/>
      <c r="Q17" s="337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3" customFormat="1">
      <c r="B18" s="144">
        <v>7</v>
      </c>
      <c r="C18" s="145" t="str">
        <f t="shared" si="0"/>
        <v>Heddesheim</v>
      </c>
      <c r="D18" s="62"/>
      <c r="E18" s="164"/>
      <c r="F18" s="296"/>
      <c r="H18" s="273"/>
      <c r="I18" s="273"/>
      <c r="J18" s="273"/>
      <c r="K18" s="273"/>
      <c r="L18" s="336"/>
      <c r="M18" s="273"/>
      <c r="N18" s="273"/>
      <c r="O18" s="273"/>
      <c r="P18" s="273"/>
      <c r="Q18" s="337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3" customFormat="1">
      <c r="B19" s="144">
        <v>8</v>
      </c>
      <c r="C19" s="145" t="str">
        <f t="shared" si="0"/>
        <v>Heddesheim</v>
      </c>
      <c r="D19" s="62"/>
      <c r="E19" s="164"/>
      <c r="F19" s="296"/>
      <c r="H19" s="273"/>
      <c r="I19" s="273"/>
      <c r="J19" s="273"/>
      <c r="K19" s="273"/>
      <c r="L19" s="336"/>
      <c r="M19" s="273"/>
      <c r="N19" s="273"/>
      <c r="O19" s="273"/>
      <c r="P19" s="273"/>
      <c r="Q19" s="337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3" customFormat="1">
      <c r="B20" s="144">
        <v>9</v>
      </c>
      <c r="C20" s="145" t="str">
        <f t="shared" si="0"/>
        <v>Heddesheim</v>
      </c>
      <c r="D20" s="62"/>
      <c r="E20" s="164"/>
      <c r="F20" s="296"/>
      <c r="H20" s="273"/>
      <c r="I20" s="273"/>
      <c r="J20" s="273"/>
      <c r="K20" s="273"/>
      <c r="L20" s="336"/>
      <c r="M20" s="273"/>
      <c r="N20" s="273"/>
      <c r="O20" s="273"/>
      <c r="P20" s="273"/>
      <c r="Q20" s="337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3" customFormat="1">
      <c r="B21" s="144">
        <v>10</v>
      </c>
      <c r="C21" s="145" t="str">
        <f t="shared" si="0"/>
        <v>Heddesheim</v>
      </c>
      <c r="D21" s="62"/>
      <c r="E21" s="164"/>
      <c r="F21" s="296"/>
      <c r="H21" s="273"/>
      <c r="I21" s="273"/>
      <c r="J21" s="273"/>
      <c r="K21" s="273"/>
      <c r="L21" s="336"/>
      <c r="M21" s="273"/>
      <c r="N21" s="273"/>
      <c r="O21" s="273"/>
      <c r="P21" s="273"/>
      <c r="Q21" s="337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3" customFormat="1">
      <c r="B22" s="144">
        <v>11</v>
      </c>
      <c r="C22" s="145" t="str">
        <f t="shared" si="0"/>
        <v>Heddesheim</v>
      </c>
      <c r="D22" s="62"/>
      <c r="E22" s="164"/>
      <c r="F22" s="296"/>
      <c r="H22" s="273"/>
      <c r="I22" s="273"/>
      <c r="J22" s="273"/>
      <c r="K22" s="273"/>
      <c r="L22" s="336"/>
      <c r="M22" s="273"/>
      <c r="N22" s="273"/>
      <c r="O22" s="273"/>
      <c r="P22" s="273"/>
      <c r="Q22" s="337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3" customFormat="1">
      <c r="B23" s="144">
        <v>12</v>
      </c>
      <c r="C23" s="145" t="str">
        <f t="shared" si="0"/>
        <v>Heddesheim</v>
      </c>
      <c r="D23" s="62"/>
      <c r="E23" s="164"/>
      <c r="F23" s="296"/>
      <c r="H23" s="273"/>
      <c r="I23" s="273"/>
      <c r="J23" s="273"/>
      <c r="K23" s="273"/>
      <c r="L23" s="336"/>
      <c r="M23" s="273"/>
      <c r="N23" s="273"/>
      <c r="O23" s="273"/>
      <c r="P23" s="273"/>
      <c r="Q23" s="337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3" customFormat="1">
      <c r="B24" s="144">
        <v>13</v>
      </c>
      <c r="C24" s="145" t="str">
        <f t="shared" si="0"/>
        <v>Heddesheim</v>
      </c>
      <c r="D24" s="62"/>
      <c r="E24" s="164"/>
      <c r="F24" s="296"/>
      <c r="H24" s="273"/>
      <c r="I24" s="273"/>
      <c r="J24" s="273"/>
      <c r="K24" s="273"/>
      <c r="L24" s="336"/>
      <c r="M24" s="273"/>
      <c r="N24" s="273"/>
      <c r="O24" s="273"/>
      <c r="P24" s="273"/>
      <c r="Q24" s="337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3" customFormat="1">
      <c r="B25" s="144">
        <v>14</v>
      </c>
      <c r="C25" s="145" t="str">
        <f t="shared" si="0"/>
        <v>Heddesheim</v>
      </c>
      <c r="D25" s="62"/>
      <c r="E25" s="164"/>
      <c r="F25" s="296"/>
      <c r="H25" s="273"/>
      <c r="I25" s="273"/>
      <c r="J25" s="273"/>
      <c r="K25" s="273"/>
      <c r="L25" s="336"/>
      <c r="M25" s="273"/>
      <c r="N25" s="273"/>
      <c r="O25" s="273"/>
      <c r="P25" s="273"/>
      <c r="Q25" s="337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3" customFormat="1">
      <c r="B26" s="144">
        <v>15</v>
      </c>
      <c r="C26" s="145" t="str">
        <f t="shared" si="0"/>
        <v>Heddesheim</v>
      </c>
      <c r="D26" s="62"/>
      <c r="E26" s="164"/>
      <c r="F26" s="296"/>
      <c r="H26" s="273"/>
      <c r="I26" s="273"/>
      <c r="J26" s="273"/>
      <c r="K26" s="273"/>
      <c r="L26" s="336"/>
      <c r="M26" s="273"/>
      <c r="N26" s="273"/>
      <c r="O26" s="273"/>
      <c r="P26" s="273"/>
      <c r="Q26" s="337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3" customFormat="1">
      <c r="B27" s="144">
        <v>16</v>
      </c>
      <c r="C27" s="145" t="str">
        <f t="shared" si="0"/>
        <v>Heddesheim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Heddesheim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Heddesheim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Heddesheim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Heddesheim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Heddesheim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Heddesheim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Heddesheim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Heddesheim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Heddesheim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Heddesheim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Heddesheim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Heddesheim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Heddesheim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Heddesheim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41 M11:P41 R11:Y41 F11:F41">
    <cfRule type="expression" dxfId="10" priority="12">
      <formula>ISERROR(F11)</formula>
    </cfRule>
  </conditionalFormatting>
  <conditionalFormatting sqref="Y12:Y41 E12:F41">
    <cfRule type="duplicateValues" dxfId="9" priority="34"/>
  </conditionalFormatting>
  <conditionalFormatting sqref="L11:L41">
    <cfRule type="expression" dxfId="8" priority="3">
      <formula>ISERROR(L11)</formula>
    </cfRule>
  </conditionalFormatting>
  <conditionalFormatting sqref="Q11:Q41">
    <cfRule type="expression" dxfId="7" priority="2">
      <formula>ISERROR(Q11)</formula>
    </cfRule>
  </conditionalFormatting>
  <conditionalFormatting sqref="H13:K13">
    <cfRule type="expression" dxfId="6" priority="1">
      <formula>ISERROR(H13)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  <ignoredError sqref="L1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VersorgungsWerke Heddesheim GmbH &amp; Co. KG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Heddesheim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9870112700009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1" t="s">
        <v>585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3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460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omitsch</cp:lastModifiedBy>
  <cp:lastPrinted>2015-03-20T22:59:10Z</cp:lastPrinted>
  <dcterms:created xsi:type="dcterms:W3CDTF">2015-01-15T05:25:41Z</dcterms:created>
  <dcterms:modified xsi:type="dcterms:W3CDTF">2015-07-27T08:15:42Z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